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ữ liệu\NHIỆM VỤ VĂN PHÒNG\Báo cáo STC\xay dung kich ban tăng trưởng\"/>
    </mc:Choice>
  </mc:AlternateContent>
  <xr:revisionPtr revIDLastSave="0" documentId="13_ncr:1_{5B0981F5-302C-4523-924C-56EBA96C3932}" xr6:coauthVersionLast="47" xr6:coauthVersionMax="47" xr10:uidLastSave="{00000000-0000-0000-0000-000000000000}"/>
  <bookViews>
    <workbookView xWindow="-120" yWindow="-120" windowWidth="20730" windowHeight="11040" xr2:uid="{18385E18-E036-44AC-AAFA-6EA6B7B6840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R15" i="2"/>
  <c r="R16" i="2"/>
  <c r="Q10" i="2"/>
  <c r="Q11" i="2"/>
  <c r="Q12" i="2"/>
  <c r="Q13" i="2"/>
  <c r="Q14" i="2"/>
  <c r="Q15" i="2"/>
  <c r="Q16" i="2"/>
  <c r="P10" i="2"/>
  <c r="P11" i="2"/>
  <c r="P12" i="2"/>
  <c r="P13" i="2"/>
  <c r="P14" i="2"/>
  <c r="P15" i="2"/>
  <c r="P16" i="2"/>
  <c r="O10" i="2"/>
  <c r="O11" i="2"/>
  <c r="O12" i="2"/>
  <c r="O13" i="2"/>
  <c r="O14" i="2"/>
  <c r="O15" i="2"/>
  <c r="O16" i="2"/>
  <c r="R9" i="2"/>
  <c r="Q9" i="2"/>
  <c r="P9" i="2"/>
  <c r="O9" i="2"/>
  <c r="C14" i="2" l="1"/>
  <c r="G10" i="2"/>
  <c r="I10" i="2" s="1"/>
  <c r="G11" i="2"/>
  <c r="I11" i="2" s="1"/>
  <c r="G12" i="2"/>
  <c r="I12" i="2" s="1"/>
  <c r="G13" i="2"/>
  <c r="I13" i="2" s="1"/>
  <c r="G14" i="2"/>
  <c r="I14" i="2" s="1"/>
  <c r="M14" i="2" s="1"/>
  <c r="G15" i="2"/>
  <c r="I15" i="2" s="1"/>
  <c r="G16" i="2"/>
  <c r="I16" i="2" s="1"/>
  <c r="G9" i="2"/>
  <c r="I9" i="2" s="1"/>
  <c r="D8" i="2"/>
  <c r="D7" i="2" s="1"/>
  <c r="E8" i="2"/>
  <c r="F8" i="2"/>
  <c r="H8" i="2"/>
  <c r="J8" i="2"/>
  <c r="C8" i="2"/>
  <c r="C7" i="2" s="1"/>
  <c r="F7" i="2" l="1"/>
  <c r="P7" i="2" s="1"/>
  <c r="P8" i="2"/>
  <c r="E7" i="2"/>
  <c r="O7" i="2" s="1"/>
  <c r="O8" i="2"/>
  <c r="H7" i="2"/>
  <c r="Q7" i="2" s="1"/>
  <c r="Q8" i="2"/>
  <c r="J7" i="2"/>
  <c r="R7" i="2" s="1"/>
  <c r="R8" i="2"/>
  <c r="M16" i="2"/>
  <c r="K16" i="2"/>
  <c r="K14" i="2"/>
  <c r="M15" i="2"/>
  <c r="K15" i="2"/>
  <c r="M13" i="2"/>
  <c r="K13" i="2"/>
  <c r="M12" i="2"/>
  <c r="K12" i="2"/>
  <c r="M11" i="2"/>
  <c r="K11" i="2"/>
  <c r="M10" i="2"/>
  <c r="K10" i="2"/>
  <c r="K9" i="2"/>
  <c r="M9" i="2"/>
  <c r="I8" i="2"/>
  <c r="I7" i="2" s="1"/>
  <c r="G8" i="2"/>
  <c r="G7" i="2" s="1"/>
  <c r="K8" i="2" l="1"/>
  <c r="K7" i="2" s="1"/>
</calcChain>
</file>

<file path=xl/sharedStrings.xml><?xml version="1.0" encoding="utf-8"?>
<sst xmlns="http://schemas.openxmlformats.org/spreadsheetml/2006/main" count="45" uniqueCount="39">
  <si>
    <t>STT</t>
  </si>
  <si>
    <t>Chỉ tiêu</t>
  </si>
  <si>
    <t>Qúy I</t>
  </si>
  <si>
    <t>6 tháng</t>
  </si>
  <si>
    <t>Qúy III</t>
  </si>
  <si>
    <t>9 tháng</t>
  </si>
  <si>
    <t>Qúy IV</t>
  </si>
  <si>
    <t>Cả năm</t>
  </si>
  <si>
    <t>Kịch bản năm 2025</t>
  </si>
  <si>
    <t>Thực hiện 
2024</t>
  </si>
  <si>
    <t>Kế hoạch 
2025</t>
  </si>
  <si>
    <t>Qúy II</t>
  </si>
  <si>
    <t>THU NSNN TRÊN ĐỊA BÀN</t>
  </si>
  <si>
    <t>*</t>
  </si>
  <si>
    <t>Thu nội địa</t>
  </si>
  <si>
    <t>1</t>
  </si>
  <si>
    <t>Thu từ khu vực công thương nghiệp NQD</t>
  </si>
  <si>
    <t>Lệ phí trước bạ</t>
  </si>
  <si>
    <t>Phí lệ phí</t>
  </si>
  <si>
    <t>Thuế thu nhập cá nhân</t>
  </si>
  <si>
    <t>Tiền sử dụng đất</t>
  </si>
  <si>
    <t>Thu khác ngân sách</t>
  </si>
  <si>
    <t>Thu phạt VPHC do cơ quan thuế xử lý</t>
  </si>
  <si>
    <t>Thu phạt ATGT</t>
  </si>
  <si>
    <t>2</t>
  </si>
  <si>
    <t>3</t>
  </si>
  <si>
    <t>4</t>
  </si>
  <si>
    <t>5</t>
  </si>
  <si>
    <t>6</t>
  </si>
  <si>
    <t>7</t>
  </si>
  <si>
    <t>8</t>
  </si>
  <si>
    <t>a</t>
  </si>
  <si>
    <t>b</t>
  </si>
  <si>
    <t>5=3+4</t>
  </si>
  <si>
    <t>7=5+6</t>
  </si>
  <si>
    <t>9=7+8</t>
  </si>
  <si>
    <t>KỊCH BẢN THU NGÂN SÁCH NHÀ NƯỚC TRÊN ĐỊA BÀN HUYỆN PHỤNG HIỆP NĂM 2025</t>
  </si>
  <si>
    <t>ĐVT: Triệu đồng</t>
  </si>
  <si>
    <t>(Đính kèm Quyết định số:         /QĐ-UBND ngày        tháng     năm 2025 của UBND huyện Phụng Hiệp)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</si>
</sst>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/>
    <xf numFmtId="165" fontId="3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5" fontId="3" fillId="0" borderId="1" xfId="1" quotePrefix="1" applyNumberFormat="1" applyFont="1" applyBorder="1" applyAlignment="1">
      <alignment horizontal="center"/>
    </xf>
    <xf numFmtId="165" fontId="2" fillId="0" borderId="0" xfId="0" applyNumberFormat="1" applyFont="1"/>
    <xf numFmtId="0" fontId="2" fillId="0" borderId="1" xfId="0" quotePrefix="1" applyFont="1" applyBorder="1" applyAlignment="1">
      <alignment horizontal="center"/>
    </xf>
    <xf numFmtId="164" fontId="2" fillId="0" borderId="0" xfId="1" applyFont="1"/>
    <xf numFmtId="164" fontId="3" fillId="0" borderId="0" xfId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2121-0511-4058-AB59-6CD68B85741D}">
  <dimension ref="A1:R16"/>
  <sheetViews>
    <sheetView tabSelected="1" zoomScale="93" zoomScaleNormal="93" workbookViewId="0">
      <selection activeCell="B10" sqref="B10"/>
    </sheetView>
  </sheetViews>
  <sheetFormatPr defaultColWidth="8.85546875" defaultRowHeight="18.75" x14ac:dyDescent="0.3"/>
  <cols>
    <col min="1" max="1" width="5.140625" style="5" customWidth="1"/>
    <col min="2" max="2" width="44.140625" style="4" customWidth="1"/>
    <col min="3" max="3" width="15.5703125" style="1" customWidth="1"/>
    <col min="4" max="4" width="15.42578125" style="1" customWidth="1"/>
    <col min="5" max="5" width="13" style="1" customWidth="1"/>
    <col min="6" max="6" width="13.140625" style="1" customWidth="1"/>
    <col min="7" max="7" width="14.140625" style="1" customWidth="1"/>
    <col min="8" max="8" width="12" style="1" customWidth="1"/>
    <col min="9" max="9" width="13.42578125" style="1" customWidth="1"/>
    <col min="10" max="10" width="12" style="1" customWidth="1"/>
    <col min="11" max="11" width="15.5703125" style="1" customWidth="1"/>
    <col min="12" max="12" width="8.85546875" style="4"/>
    <col min="13" max="13" width="9.5703125" style="4" hidden="1" customWidth="1"/>
    <col min="14" max="14" width="0" style="4" hidden="1" customWidth="1"/>
    <col min="15" max="18" width="9.5703125" style="13" hidden="1" customWidth="1"/>
    <col min="19" max="16384" width="8.85546875" style="4"/>
  </cols>
  <sheetData>
    <row r="1" spans="1:18" x14ac:dyDescent="0.3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8" x14ac:dyDescent="0.3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8" x14ac:dyDescent="0.3">
      <c r="J3" s="17" t="s">
        <v>37</v>
      </c>
      <c r="K3" s="17"/>
    </row>
    <row r="4" spans="1:18" s="8" customFormat="1" x14ac:dyDescent="0.3">
      <c r="A4" s="20" t="s">
        <v>0</v>
      </c>
      <c r="B4" s="20" t="s">
        <v>1</v>
      </c>
      <c r="C4" s="19" t="s">
        <v>9</v>
      </c>
      <c r="D4" s="19" t="s">
        <v>10</v>
      </c>
      <c r="E4" s="18" t="s">
        <v>8</v>
      </c>
      <c r="F4" s="18"/>
      <c r="G4" s="18"/>
      <c r="H4" s="18"/>
      <c r="I4" s="18"/>
      <c r="J4" s="18"/>
      <c r="K4" s="18"/>
      <c r="O4" s="14"/>
      <c r="P4" s="14"/>
      <c r="Q4" s="14"/>
      <c r="R4" s="14"/>
    </row>
    <row r="5" spans="1:18" s="8" customFormat="1" x14ac:dyDescent="0.3">
      <c r="A5" s="20"/>
      <c r="B5" s="20"/>
      <c r="C5" s="18"/>
      <c r="D5" s="18"/>
      <c r="E5" s="2" t="s">
        <v>2</v>
      </c>
      <c r="F5" s="2" t="s">
        <v>11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7</v>
      </c>
      <c r="O5" s="14"/>
      <c r="P5" s="14"/>
      <c r="Q5" s="14"/>
      <c r="R5" s="14"/>
    </row>
    <row r="6" spans="1:18" s="8" customFormat="1" x14ac:dyDescent="0.3">
      <c r="A6" s="7" t="s">
        <v>31</v>
      </c>
      <c r="B6" s="7" t="s">
        <v>32</v>
      </c>
      <c r="C6" s="10" t="s">
        <v>15</v>
      </c>
      <c r="D6" s="10" t="s">
        <v>24</v>
      </c>
      <c r="E6" s="10" t="s">
        <v>25</v>
      </c>
      <c r="F6" s="10" t="s">
        <v>26</v>
      </c>
      <c r="G6" s="10" t="s">
        <v>33</v>
      </c>
      <c r="H6" s="10" t="s">
        <v>28</v>
      </c>
      <c r="I6" s="10" t="s">
        <v>34</v>
      </c>
      <c r="J6" s="10" t="s">
        <v>30</v>
      </c>
      <c r="K6" s="10" t="s">
        <v>35</v>
      </c>
      <c r="O6" s="14"/>
      <c r="P6" s="14"/>
      <c r="Q6" s="14"/>
      <c r="R6" s="14"/>
    </row>
    <row r="7" spans="1:18" s="8" customFormat="1" x14ac:dyDescent="0.3">
      <c r="A7" s="7"/>
      <c r="B7" s="9" t="s">
        <v>12</v>
      </c>
      <c r="C7" s="2">
        <f>C8</f>
        <v>208216</v>
      </c>
      <c r="D7" s="2">
        <f t="shared" ref="D7:K7" si="0">D8</f>
        <v>144100</v>
      </c>
      <c r="E7" s="2">
        <f t="shared" si="0"/>
        <v>57200</v>
      </c>
      <c r="F7" s="2">
        <f t="shared" si="0"/>
        <v>28650</v>
      </c>
      <c r="G7" s="2">
        <f t="shared" si="0"/>
        <v>85850</v>
      </c>
      <c r="H7" s="2">
        <f t="shared" si="0"/>
        <v>28850</v>
      </c>
      <c r="I7" s="2">
        <f t="shared" si="0"/>
        <v>114700</v>
      </c>
      <c r="J7" s="2">
        <f t="shared" si="0"/>
        <v>29400</v>
      </c>
      <c r="K7" s="2">
        <f t="shared" si="0"/>
        <v>144100</v>
      </c>
      <c r="O7" s="13">
        <f t="shared" ref="O7:O8" si="1">E7/D7*100</f>
        <v>39.694656488549619</v>
      </c>
      <c r="P7" s="13">
        <f t="shared" ref="P7:P8" si="2">F7/D7*100</f>
        <v>19.882026370575989</v>
      </c>
      <c r="Q7" s="13">
        <f t="shared" ref="Q7:Q8" si="3">H7/D7*100</f>
        <v>20.020818875780709</v>
      </c>
      <c r="R7" s="13">
        <f t="shared" ref="R7:R8" si="4">J7/D7*100</f>
        <v>20.402498265093687</v>
      </c>
    </row>
    <row r="8" spans="1:18" s="8" customFormat="1" x14ac:dyDescent="0.3">
      <c r="A8" s="7" t="s">
        <v>13</v>
      </c>
      <c r="B8" s="9" t="s">
        <v>14</v>
      </c>
      <c r="C8" s="2">
        <f t="shared" ref="C8:K8" si="5">SUM(C9:C16)</f>
        <v>208216</v>
      </c>
      <c r="D8" s="2">
        <f t="shared" si="5"/>
        <v>144100</v>
      </c>
      <c r="E8" s="2">
        <f t="shared" si="5"/>
        <v>57200</v>
      </c>
      <c r="F8" s="2">
        <f t="shared" si="5"/>
        <v>28650</v>
      </c>
      <c r="G8" s="2">
        <f t="shared" si="5"/>
        <v>85850</v>
      </c>
      <c r="H8" s="2">
        <f t="shared" si="5"/>
        <v>28850</v>
      </c>
      <c r="I8" s="2">
        <f t="shared" si="5"/>
        <v>114700</v>
      </c>
      <c r="J8" s="2">
        <f t="shared" si="5"/>
        <v>29400</v>
      </c>
      <c r="K8" s="2">
        <f t="shared" si="5"/>
        <v>144100</v>
      </c>
      <c r="O8" s="13">
        <f t="shared" si="1"/>
        <v>39.694656488549619</v>
      </c>
      <c r="P8" s="13">
        <f t="shared" si="2"/>
        <v>19.882026370575989</v>
      </c>
      <c r="Q8" s="13">
        <f t="shared" si="3"/>
        <v>20.020818875780709</v>
      </c>
      <c r="R8" s="13">
        <f t="shared" si="4"/>
        <v>20.402498265093687</v>
      </c>
    </row>
    <row r="9" spans="1:18" x14ac:dyDescent="0.3">
      <c r="A9" s="12" t="s">
        <v>15</v>
      </c>
      <c r="B9" s="6" t="s">
        <v>16</v>
      </c>
      <c r="C9" s="3">
        <v>72428</v>
      </c>
      <c r="D9" s="3">
        <v>52400</v>
      </c>
      <c r="E9" s="3">
        <v>17000</v>
      </c>
      <c r="F9" s="3">
        <v>11600</v>
      </c>
      <c r="G9" s="3">
        <f>E9+F9</f>
        <v>28600</v>
      </c>
      <c r="H9" s="3">
        <v>11800</v>
      </c>
      <c r="I9" s="3">
        <f>G9+H9</f>
        <v>40400</v>
      </c>
      <c r="J9" s="3">
        <v>12000</v>
      </c>
      <c r="K9" s="3">
        <f>I9+J9</f>
        <v>52400</v>
      </c>
      <c r="M9" s="11">
        <f>D9-I9</f>
        <v>12000</v>
      </c>
      <c r="O9" s="13">
        <f>E9/D9*100</f>
        <v>32.44274809160305</v>
      </c>
      <c r="P9" s="13">
        <f>F9/D9*100</f>
        <v>22.137404580152673</v>
      </c>
      <c r="Q9" s="13">
        <f>H9/D9*100</f>
        <v>22.519083969465647</v>
      </c>
      <c r="R9" s="13">
        <f>J9/D9*100</f>
        <v>22.900763358778626</v>
      </c>
    </row>
    <row r="10" spans="1:18" x14ac:dyDescent="0.3">
      <c r="A10" s="12" t="s">
        <v>24</v>
      </c>
      <c r="B10" s="6" t="s">
        <v>17</v>
      </c>
      <c r="C10" s="3">
        <v>28751</v>
      </c>
      <c r="D10" s="3">
        <v>24800</v>
      </c>
      <c r="E10" s="3">
        <v>6200</v>
      </c>
      <c r="F10" s="3">
        <v>6200</v>
      </c>
      <c r="G10" s="3">
        <f t="shared" ref="G10:G16" si="6">E10+F10</f>
        <v>12400</v>
      </c>
      <c r="H10" s="3">
        <v>6200</v>
      </c>
      <c r="I10" s="3">
        <f t="shared" ref="I10:I16" si="7">G10+H10</f>
        <v>18600</v>
      </c>
      <c r="J10" s="3">
        <v>6200</v>
      </c>
      <c r="K10" s="3">
        <f t="shared" ref="K10:K16" si="8">I10+J10</f>
        <v>24800</v>
      </c>
      <c r="M10" s="11">
        <f t="shared" ref="M10:M16" si="9">D10-I10</f>
        <v>6200</v>
      </c>
      <c r="O10" s="13">
        <f t="shared" ref="O10:O16" si="10">E10/D10*100</f>
        <v>25</v>
      </c>
      <c r="P10" s="13">
        <f t="shared" ref="P10:P16" si="11">F10/D10*100</f>
        <v>25</v>
      </c>
      <c r="Q10" s="13">
        <f t="shared" ref="Q10:Q16" si="12">H10/D10*100</f>
        <v>25</v>
      </c>
      <c r="R10" s="13">
        <f t="shared" ref="R10:R16" si="13">J10/D10*100</f>
        <v>25</v>
      </c>
    </row>
    <row r="11" spans="1:18" x14ac:dyDescent="0.3">
      <c r="A11" s="12" t="s">
        <v>25</v>
      </c>
      <c r="B11" s="6" t="s">
        <v>18</v>
      </c>
      <c r="C11" s="3">
        <v>5753</v>
      </c>
      <c r="D11" s="3">
        <v>5200</v>
      </c>
      <c r="E11" s="3">
        <v>2700</v>
      </c>
      <c r="F11" s="3">
        <v>800</v>
      </c>
      <c r="G11" s="3">
        <f t="shared" si="6"/>
        <v>3500</v>
      </c>
      <c r="H11" s="3">
        <v>800</v>
      </c>
      <c r="I11" s="3">
        <f t="shared" si="7"/>
        <v>4300</v>
      </c>
      <c r="J11" s="3">
        <v>900</v>
      </c>
      <c r="K11" s="3">
        <f t="shared" si="8"/>
        <v>5200</v>
      </c>
      <c r="M11" s="11">
        <f t="shared" si="9"/>
        <v>900</v>
      </c>
      <c r="O11" s="13">
        <f t="shared" si="10"/>
        <v>51.923076923076927</v>
      </c>
      <c r="P11" s="13">
        <f t="shared" si="11"/>
        <v>15.384615384615385</v>
      </c>
      <c r="Q11" s="13">
        <f t="shared" si="12"/>
        <v>15.384615384615385</v>
      </c>
      <c r="R11" s="13">
        <f t="shared" si="13"/>
        <v>17.307692307692307</v>
      </c>
    </row>
    <row r="12" spans="1:18" x14ac:dyDescent="0.3">
      <c r="A12" s="12" t="s">
        <v>26</v>
      </c>
      <c r="B12" s="6" t="s">
        <v>19</v>
      </c>
      <c r="C12" s="3">
        <v>21726</v>
      </c>
      <c r="D12" s="3">
        <v>21000</v>
      </c>
      <c r="E12" s="3">
        <v>6500</v>
      </c>
      <c r="F12" s="3">
        <v>4800</v>
      </c>
      <c r="G12" s="3">
        <f t="shared" si="6"/>
        <v>11300</v>
      </c>
      <c r="H12" s="3">
        <v>4800</v>
      </c>
      <c r="I12" s="3">
        <f t="shared" si="7"/>
        <v>16100</v>
      </c>
      <c r="J12" s="3">
        <v>4900</v>
      </c>
      <c r="K12" s="3">
        <f t="shared" si="8"/>
        <v>21000</v>
      </c>
      <c r="M12" s="11">
        <f t="shared" si="9"/>
        <v>4900</v>
      </c>
      <c r="O12" s="13">
        <f t="shared" si="10"/>
        <v>30.952380952380953</v>
      </c>
      <c r="P12" s="13">
        <f t="shared" si="11"/>
        <v>22.857142857142858</v>
      </c>
      <c r="Q12" s="13">
        <f t="shared" si="12"/>
        <v>22.857142857142858</v>
      </c>
      <c r="R12" s="13">
        <f t="shared" si="13"/>
        <v>23.333333333333332</v>
      </c>
    </row>
    <row r="13" spans="1:18" x14ac:dyDescent="0.3">
      <c r="A13" s="12" t="s">
        <v>27</v>
      </c>
      <c r="B13" s="6" t="s">
        <v>20</v>
      </c>
      <c r="C13" s="3">
        <v>58705</v>
      </c>
      <c r="D13" s="3">
        <v>33500</v>
      </c>
      <c r="E13" s="3">
        <v>22000</v>
      </c>
      <c r="F13" s="3">
        <v>3800</v>
      </c>
      <c r="G13" s="3">
        <f t="shared" si="6"/>
        <v>25800</v>
      </c>
      <c r="H13" s="3">
        <v>3800</v>
      </c>
      <c r="I13" s="3">
        <f t="shared" si="7"/>
        <v>29600</v>
      </c>
      <c r="J13" s="3">
        <v>3900</v>
      </c>
      <c r="K13" s="3">
        <f t="shared" si="8"/>
        <v>33500</v>
      </c>
      <c r="M13" s="11">
        <f t="shared" si="9"/>
        <v>3900</v>
      </c>
      <c r="O13" s="13">
        <f t="shared" si="10"/>
        <v>65.671641791044777</v>
      </c>
      <c r="P13" s="13">
        <f t="shared" si="11"/>
        <v>11.343283582089553</v>
      </c>
      <c r="Q13" s="13">
        <f t="shared" si="12"/>
        <v>11.343283582089553</v>
      </c>
      <c r="R13" s="13">
        <f t="shared" si="13"/>
        <v>11.641791044776118</v>
      </c>
    </row>
    <row r="14" spans="1:18" x14ac:dyDescent="0.3">
      <c r="A14" s="12" t="s">
        <v>28</v>
      </c>
      <c r="B14" s="6" t="s">
        <v>21</v>
      </c>
      <c r="C14" s="3">
        <f>12234-397</f>
        <v>11837</v>
      </c>
      <c r="D14" s="3">
        <v>2300</v>
      </c>
      <c r="E14" s="3">
        <v>1000</v>
      </c>
      <c r="F14" s="3">
        <v>400</v>
      </c>
      <c r="G14" s="3">
        <f t="shared" si="6"/>
        <v>1400</v>
      </c>
      <c r="H14" s="3">
        <v>400</v>
      </c>
      <c r="I14" s="3">
        <f t="shared" si="7"/>
        <v>1800</v>
      </c>
      <c r="J14" s="3">
        <v>500</v>
      </c>
      <c r="K14" s="3">
        <f t="shared" si="8"/>
        <v>2300</v>
      </c>
      <c r="M14" s="11">
        <f>D14-I14</f>
        <v>500</v>
      </c>
      <c r="O14" s="13">
        <f t="shared" si="10"/>
        <v>43.478260869565219</v>
      </c>
      <c r="P14" s="13">
        <f t="shared" si="11"/>
        <v>17.391304347826086</v>
      </c>
      <c r="Q14" s="13">
        <f t="shared" si="12"/>
        <v>17.391304347826086</v>
      </c>
      <c r="R14" s="13">
        <f t="shared" si="13"/>
        <v>21.739130434782609</v>
      </c>
    </row>
    <row r="15" spans="1:18" x14ac:dyDescent="0.3">
      <c r="A15" s="12" t="s">
        <v>29</v>
      </c>
      <c r="B15" s="6" t="s">
        <v>22</v>
      </c>
      <c r="C15" s="3">
        <v>397</v>
      </c>
      <c r="D15" s="3">
        <v>400</v>
      </c>
      <c r="E15" s="3">
        <v>100</v>
      </c>
      <c r="F15" s="3">
        <v>100</v>
      </c>
      <c r="G15" s="3">
        <f t="shared" si="6"/>
        <v>200</v>
      </c>
      <c r="H15" s="3">
        <v>100</v>
      </c>
      <c r="I15" s="3">
        <f t="shared" si="7"/>
        <v>300</v>
      </c>
      <c r="J15" s="3">
        <v>100</v>
      </c>
      <c r="K15" s="3">
        <f t="shared" si="8"/>
        <v>400</v>
      </c>
      <c r="M15" s="11">
        <f t="shared" si="9"/>
        <v>100</v>
      </c>
      <c r="O15" s="13">
        <f t="shared" si="10"/>
        <v>25</v>
      </c>
      <c r="P15" s="13">
        <f t="shared" si="11"/>
        <v>25</v>
      </c>
      <c r="Q15" s="13">
        <f t="shared" si="12"/>
        <v>25</v>
      </c>
      <c r="R15" s="13">
        <f t="shared" si="13"/>
        <v>25</v>
      </c>
    </row>
    <row r="16" spans="1:18" x14ac:dyDescent="0.3">
      <c r="A16" s="12" t="s">
        <v>30</v>
      </c>
      <c r="B16" s="6" t="s">
        <v>23</v>
      </c>
      <c r="C16" s="3">
        <v>8619</v>
      </c>
      <c r="D16" s="3">
        <v>4500</v>
      </c>
      <c r="E16" s="3">
        <v>1700</v>
      </c>
      <c r="F16" s="3">
        <v>950</v>
      </c>
      <c r="G16" s="3">
        <f t="shared" si="6"/>
        <v>2650</v>
      </c>
      <c r="H16" s="3">
        <v>950</v>
      </c>
      <c r="I16" s="3">
        <f t="shared" si="7"/>
        <v>3600</v>
      </c>
      <c r="J16" s="3">
        <v>900</v>
      </c>
      <c r="K16" s="3">
        <f t="shared" si="8"/>
        <v>4500</v>
      </c>
      <c r="M16" s="11">
        <f t="shared" si="9"/>
        <v>900</v>
      </c>
      <c r="O16" s="13">
        <f t="shared" si="10"/>
        <v>37.777777777777779</v>
      </c>
      <c r="P16" s="13">
        <f t="shared" si="11"/>
        <v>21.111111111111111</v>
      </c>
      <c r="Q16" s="13">
        <f t="shared" si="12"/>
        <v>21.111111111111111</v>
      </c>
      <c r="R16" s="13">
        <f t="shared" si="13"/>
        <v>20</v>
      </c>
    </row>
  </sheetData>
  <mergeCells count="8">
    <mergeCell ref="A1:K1"/>
    <mergeCell ref="A2:K2"/>
    <mergeCell ref="J3:K3"/>
    <mergeCell ref="E4:K4"/>
    <mergeCell ref="D4:D5"/>
    <mergeCell ref="C4:C5"/>
    <mergeCell ref="B4:B5"/>
    <mergeCell ref="A4:A5"/>
  </mergeCells>
  <phoneticPr fontId="4" type="noConversion"/>
  <pageMargins left="0.2" right="0.2" top="0.25" bottom="0.2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2025-03-12T02:46:27Z</cp:lastPrinted>
  <dcterms:created xsi:type="dcterms:W3CDTF">2025-01-06T03:03:38Z</dcterms:created>
  <dcterms:modified xsi:type="dcterms:W3CDTF">2025-03-13T07:01:55Z</dcterms:modified>
</cp:coreProperties>
</file>